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920" windowHeight="8010" activeTab="0"/>
  </bookViews>
  <sheets>
    <sheet name="текремонт" sheetId="1" r:id="rId1"/>
    <sheet name="капремонт" sheetId="2" r:id="rId2"/>
  </sheets>
  <definedNames/>
  <calcPr fullCalcOnLoad="1"/>
</workbook>
</file>

<file path=xl/sharedStrings.xml><?xml version="1.0" encoding="utf-8"?>
<sst xmlns="http://schemas.openxmlformats.org/spreadsheetml/2006/main" count="88" uniqueCount="41">
  <si>
    <t>№ п/п</t>
  </si>
  <si>
    <t>№ дома</t>
  </si>
  <si>
    <t xml:space="preserve">Улица </t>
  </si>
  <si>
    <t>Год постройки</t>
  </si>
  <si>
    <t>Полезная площадь</t>
  </si>
  <si>
    <t>Потребность финансовых средств на выполнение капитального ремонта по видам работ, тыс.руб.</t>
  </si>
  <si>
    <t xml:space="preserve">Инженерные сети </t>
  </si>
  <si>
    <t>Электрические сети</t>
  </si>
  <si>
    <t>Благоустройство придомовой территории</t>
  </si>
  <si>
    <t>Прочее</t>
  </si>
  <si>
    <t>2А</t>
  </si>
  <si>
    <t>Общие строит. работы</t>
  </si>
  <si>
    <t>Начисление при тарифе(в руб)</t>
  </si>
  <si>
    <t>Годовые начисления  в (руб.)</t>
  </si>
  <si>
    <t>98,5 % от начисления в (руб.)</t>
  </si>
  <si>
    <t>Фасад (т.р.)</t>
  </si>
  <si>
    <t>Крыша (т.р.)</t>
  </si>
  <si>
    <t>ХВС (т.р.)</t>
  </si>
  <si>
    <t>ГВС(т.р.)</t>
  </si>
  <si>
    <t>КАНАЛИЗАЦИЯ(т.р.)</t>
  </si>
  <si>
    <t>ОТОПЛЕНИЕ(т.р.)</t>
  </si>
  <si>
    <t>внутридом-е оборудование(т.р.)</t>
  </si>
  <si>
    <t>козырьки(т.р.)</t>
  </si>
  <si>
    <t>асфальтирование(т.р)</t>
  </si>
  <si>
    <t>контейнерные плрщадки(т.р.)</t>
  </si>
  <si>
    <t>детское оборудование(т.р.)</t>
  </si>
  <si>
    <t>лестничные клетки(т.р.)</t>
  </si>
  <si>
    <t>итого</t>
  </si>
  <si>
    <t>"_____" ______________2011 г.</t>
  </si>
  <si>
    <t>Неиспольз.ср-ва                      на 1.01.2011 руб.коп.</t>
  </si>
  <si>
    <t>всего</t>
  </si>
  <si>
    <t>КАПИТАЛЬНОГО РЕМОНТА ЖИЛЫХ ДОМОВ ПО ООО "УК "УСС" на 2011 г.</t>
  </si>
  <si>
    <t>Директор ООО «УК «УСС»</t>
  </si>
  <si>
    <t>____________Р.Р.Шаймарданов</t>
  </si>
  <si>
    <t>Механизации</t>
  </si>
  <si>
    <t>2Б</t>
  </si>
  <si>
    <t>Комсомольская</t>
  </si>
  <si>
    <t>Главный инженер ООО"УК"УСС"                                Бережной В.Н.</t>
  </si>
  <si>
    <t>ТЕКУЩЕМУ  РЕМОНТА ЖИЛЫХ ДОМОВ ПО ООО "УК "УСС" на 2011 г.</t>
  </si>
  <si>
    <t>ГРАФИК   работ</t>
  </si>
  <si>
    <t>ГРАФИК         работ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</si>
</sst>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&quot;р.&quot;"/>
    <numFmt numFmtId="167" formatCode="#,##0.00_р_."/>
  </numFmts>
  <fonts count="26">
    <font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 horizontal="left" indent="15"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justify" wrapText="1"/>
    </xf>
    <xf numFmtId="0" fontId="22" fillId="0" borderId="12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/>
    </xf>
    <xf numFmtId="0" fontId="23" fillId="0" borderId="12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 horizontal="center"/>
    </xf>
    <xf numFmtId="165" fontId="22" fillId="0" borderId="12" xfId="0" applyNumberFormat="1" applyFont="1" applyBorder="1" applyAlignment="1">
      <alignment horizontal="center"/>
    </xf>
    <xf numFmtId="0" fontId="22" fillId="0" borderId="12" xfId="0" applyFont="1" applyBorder="1" applyAlignment="1">
      <alignment/>
    </xf>
    <xf numFmtId="167" fontId="22" fillId="0" borderId="12" xfId="0" applyNumberFormat="1" applyFont="1" applyBorder="1" applyAlignment="1">
      <alignment/>
    </xf>
    <xf numFmtId="2" fontId="22" fillId="0" borderId="12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2" xfId="0" applyFont="1" applyFill="1" applyBorder="1" applyAlignment="1">
      <alignment/>
    </xf>
    <xf numFmtId="167" fontId="24" fillId="0" borderId="12" xfId="0" applyNumberFormat="1" applyFont="1" applyBorder="1" applyAlignment="1">
      <alignment/>
    </xf>
    <xf numFmtId="0" fontId="24" fillId="0" borderId="0" xfId="0" applyFont="1" applyAlignment="1">
      <alignment/>
    </xf>
    <xf numFmtId="0" fontId="22" fillId="0" borderId="12" xfId="0" applyFont="1" applyBorder="1" applyAlignment="1">
      <alignment horizontal="center"/>
    </xf>
    <xf numFmtId="165" fontId="22" fillId="0" borderId="12" xfId="0" applyNumberFormat="1" applyFont="1" applyBorder="1" applyAlignment="1">
      <alignment horizontal="center"/>
    </xf>
    <xf numFmtId="2" fontId="22" fillId="0" borderId="12" xfId="0" applyNumberFormat="1" applyFont="1" applyBorder="1" applyAlignment="1">
      <alignment/>
    </xf>
    <xf numFmtId="0" fontId="23" fillId="0" borderId="12" xfId="0" applyFont="1" applyFill="1" applyBorder="1" applyAlignment="1">
      <alignment horizontal="left"/>
    </xf>
    <xf numFmtId="0" fontId="23" fillId="0" borderId="12" xfId="0" applyFont="1" applyBorder="1" applyAlignment="1">
      <alignment horizontal="left"/>
    </xf>
    <xf numFmtId="165" fontId="23" fillId="0" borderId="12" xfId="0" applyNumberFormat="1" applyFont="1" applyBorder="1" applyAlignment="1">
      <alignment horizontal="left"/>
    </xf>
    <xf numFmtId="2" fontId="23" fillId="0" borderId="12" xfId="0" applyNumberFormat="1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12" xfId="0" applyFont="1" applyBorder="1" applyAlignment="1">
      <alignment horizontal="left"/>
    </xf>
    <xf numFmtId="2" fontId="23" fillId="0" borderId="12" xfId="0" applyNumberFormat="1" applyFont="1" applyBorder="1" applyAlignment="1">
      <alignment horizontal="left"/>
    </xf>
    <xf numFmtId="167" fontId="23" fillId="0" borderId="12" xfId="0" applyNumberFormat="1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2" fontId="22" fillId="0" borderId="12" xfId="0" applyNumberFormat="1" applyFont="1" applyBorder="1" applyAlignment="1">
      <alignment horizontal="left"/>
    </xf>
    <xf numFmtId="167" fontId="22" fillId="0" borderId="12" xfId="0" applyNumberFormat="1" applyFont="1" applyBorder="1" applyAlignment="1">
      <alignment horizontal="left"/>
    </xf>
    <xf numFmtId="165" fontId="22" fillId="0" borderId="12" xfId="0" applyNumberFormat="1" applyFont="1" applyBorder="1" applyAlignment="1">
      <alignment horizontal="left"/>
    </xf>
    <xf numFmtId="0" fontId="22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justify" wrapText="1"/>
    </xf>
    <xf numFmtId="0" fontId="25" fillId="0" borderId="14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3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 vertical="top" textRotation="90" wrapText="1"/>
    </xf>
    <xf numFmtId="0" fontId="24" fillId="0" borderId="12" xfId="0" applyFont="1" applyBorder="1" applyAlignment="1">
      <alignment wrapText="1"/>
    </xf>
    <xf numFmtId="0" fontId="24" fillId="0" borderId="12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3" xfId="0" applyFont="1" applyBorder="1" applyAlignment="1">
      <alignment horizontal="center" vertical="top" textRotation="90" wrapText="1"/>
    </xf>
    <xf numFmtId="0" fontId="22" fillId="0" borderId="15" xfId="0" applyFont="1" applyBorder="1" applyAlignment="1">
      <alignment horizontal="center" vertical="top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workbookViewId="0" topLeftCell="B1">
      <selection activeCell="J25" sqref="J25"/>
    </sheetView>
  </sheetViews>
  <sheetFormatPr defaultColWidth="9.140625" defaultRowHeight="15"/>
  <cols>
    <col min="1" max="1" width="3.140625" style="0" customWidth="1"/>
    <col min="3" max="3" width="4.8515625" style="0" customWidth="1"/>
    <col min="4" max="4" width="5.28125" style="0" customWidth="1"/>
    <col min="5" max="5" width="6.8515625" style="0" customWidth="1"/>
    <col min="6" max="6" width="4.421875" style="0" customWidth="1"/>
    <col min="7" max="7" width="4.7109375" style="0" customWidth="1"/>
    <col min="8" max="8" width="4.00390625" style="0" customWidth="1"/>
    <col min="9" max="9" width="3.8515625" style="0" customWidth="1"/>
    <col min="10" max="10" width="4.57421875" style="0" customWidth="1"/>
    <col min="11" max="11" width="4.8515625" style="0" customWidth="1"/>
    <col min="12" max="12" width="6.28125" style="0" customWidth="1"/>
    <col min="13" max="13" width="4.421875" style="0" customWidth="1"/>
    <col min="14" max="15" width="5.140625" style="0" customWidth="1"/>
    <col min="16" max="16" width="4.8515625" style="0" customWidth="1"/>
    <col min="17" max="17" width="5.140625" style="0" customWidth="1"/>
    <col min="18" max="18" width="4.8515625" style="0" customWidth="1"/>
    <col min="19" max="19" width="5.140625" style="0" customWidth="1"/>
    <col min="20" max="21" width="7.7109375" style="0" customWidth="1"/>
    <col min="22" max="22" width="8.00390625" style="0" customWidth="1"/>
    <col min="23" max="23" width="7.140625" style="0" customWidth="1"/>
  </cols>
  <sheetData>
    <row r="1" spans="1:19" s="1" customFormat="1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4"/>
      <c r="S1" s="4"/>
    </row>
    <row r="2" spans="1:19" s="1" customFormat="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5" t="s">
        <v>32</v>
      </c>
      <c r="S2" s="5"/>
    </row>
    <row r="3" spans="1:19" s="1" customFormat="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5" t="s">
        <v>33</v>
      </c>
      <c r="S3" s="5"/>
    </row>
    <row r="4" spans="1:19" s="8" customFormat="1" ht="11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 t="s">
        <v>28</v>
      </c>
      <c r="S4" s="7"/>
    </row>
    <row r="5" spans="1:19" s="8" customFormat="1" ht="11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s="8" customFormat="1" ht="11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s="8" customFormat="1" ht="15">
      <c r="A7" s="6"/>
      <c r="B7" s="6"/>
      <c r="C7" s="6"/>
      <c r="D7" s="6"/>
      <c r="E7" s="6"/>
      <c r="F7" s="6"/>
      <c r="G7" s="6"/>
      <c r="H7" s="6"/>
      <c r="I7" s="6"/>
      <c r="J7" s="53" t="s">
        <v>40</v>
      </c>
      <c r="K7" s="54"/>
      <c r="L7" s="54"/>
      <c r="M7" s="54"/>
      <c r="N7" s="54"/>
      <c r="O7" s="54"/>
      <c r="P7" s="54"/>
      <c r="Q7" s="9"/>
      <c r="R7" s="10"/>
      <c r="S7" s="10"/>
    </row>
    <row r="8" spans="1:19" s="8" customFormat="1" ht="11.25">
      <c r="A8" s="6"/>
      <c r="B8" s="6"/>
      <c r="C8" s="6"/>
      <c r="D8" s="6"/>
      <c r="E8" s="6"/>
      <c r="F8" s="6"/>
      <c r="G8" s="49" t="s">
        <v>38</v>
      </c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</row>
    <row r="9" spans="1:19" s="8" customFormat="1" ht="11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24" s="14" customFormat="1" ht="29.25" customHeight="1">
      <c r="A10" s="44" t="s">
        <v>0</v>
      </c>
      <c r="B10" s="44" t="s">
        <v>2</v>
      </c>
      <c r="C10" s="44" t="s">
        <v>1</v>
      </c>
      <c r="D10" s="44" t="s">
        <v>3</v>
      </c>
      <c r="E10" s="44" t="s">
        <v>4</v>
      </c>
      <c r="F10" s="44" t="s">
        <v>5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12"/>
      <c r="T10" s="50" t="s">
        <v>12</v>
      </c>
      <c r="U10" s="50" t="s">
        <v>13</v>
      </c>
      <c r="V10" s="45" t="s">
        <v>14</v>
      </c>
      <c r="W10" s="50" t="s">
        <v>29</v>
      </c>
      <c r="X10" s="46" t="s">
        <v>30</v>
      </c>
    </row>
    <row r="11" spans="1:24" s="8" customFormat="1" ht="15" customHeight="1">
      <c r="A11" s="45"/>
      <c r="B11" s="45"/>
      <c r="C11" s="45"/>
      <c r="D11" s="45"/>
      <c r="E11" s="45"/>
      <c r="F11" s="55" t="s">
        <v>16</v>
      </c>
      <c r="G11" s="55" t="s">
        <v>15</v>
      </c>
      <c r="H11" s="45" t="s">
        <v>6</v>
      </c>
      <c r="I11" s="45"/>
      <c r="J11" s="45"/>
      <c r="K11" s="45"/>
      <c r="L11" s="45" t="s">
        <v>7</v>
      </c>
      <c r="M11" s="45"/>
      <c r="N11" s="45" t="s">
        <v>8</v>
      </c>
      <c r="O11" s="45"/>
      <c r="P11" s="45"/>
      <c r="Q11" s="13" t="s">
        <v>11</v>
      </c>
      <c r="R11" s="15" t="s">
        <v>9</v>
      </c>
      <c r="S11" s="15"/>
      <c r="T11" s="52"/>
      <c r="U11" s="52"/>
      <c r="V11" s="52"/>
      <c r="W11" s="51"/>
      <c r="X11" s="47"/>
    </row>
    <row r="12" spans="1:24" s="8" customFormat="1" ht="86.25" customHeight="1">
      <c r="A12" s="45"/>
      <c r="B12" s="45"/>
      <c r="C12" s="45"/>
      <c r="D12" s="45"/>
      <c r="E12" s="45"/>
      <c r="F12" s="56"/>
      <c r="G12" s="56"/>
      <c r="H12" s="16" t="s">
        <v>17</v>
      </c>
      <c r="I12" s="16" t="s">
        <v>18</v>
      </c>
      <c r="J12" s="16" t="s">
        <v>19</v>
      </c>
      <c r="K12" s="16" t="s">
        <v>20</v>
      </c>
      <c r="L12" s="16" t="s">
        <v>21</v>
      </c>
      <c r="M12" s="16" t="s">
        <v>22</v>
      </c>
      <c r="N12" s="16" t="s">
        <v>23</v>
      </c>
      <c r="O12" s="16" t="s">
        <v>24</v>
      </c>
      <c r="P12" s="16" t="s">
        <v>25</v>
      </c>
      <c r="Q12" s="16" t="s">
        <v>26</v>
      </c>
      <c r="R12" s="17"/>
      <c r="S12" s="17" t="s">
        <v>27</v>
      </c>
      <c r="T12" s="52"/>
      <c r="U12" s="52"/>
      <c r="V12" s="52"/>
      <c r="W12" s="51"/>
      <c r="X12" s="48"/>
    </row>
    <row r="13" spans="1:24" s="8" customFormat="1" ht="11.25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  <c r="K13" s="18">
        <v>11</v>
      </c>
      <c r="L13" s="18">
        <v>12</v>
      </c>
      <c r="M13" s="18">
        <v>13</v>
      </c>
      <c r="N13" s="18">
        <v>14</v>
      </c>
      <c r="O13" s="18">
        <v>15</v>
      </c>
      <c r="P13" s="18">
        <v>16</v>
      </c>
      <c r="Q13" s="18">
        <v>17</v>
      </c>
      <c r="R13" s="18">
        <v>18</v>
      </c>
      <c r="S13" s="18"/>
      <c r="T13" s="18">
        <v>19</v>
      </c>
      <c r="U13" s="18">
        <v>20</v>
      </c>
      <c r="V13" s="18">
        <v>21</v>
      </c>
      <c r="W13" s="18">
        <v>22</v>
      </c>
      <c r="X13" s="22"/>
    </row>
    <row r="14" spans="1:24" s="8" customFormat="1" ht="11.25">
      <c r="A14" s="19">
        <v>1</v>
      </c>
      <c r="B14" s="19" t="s">
        <v>34</v>
      </c>
      <c r="C14" s="20">
        <v>2</v>
      </c>
      <c r="D14" s="20">
        <v>1968</v>
      </c>
      <c r="E14" s="43">
        <v>1262.2</v>
      </c>
      <c r="F14" s="20">
        <v>55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/>
      <c r="R14" s="20"/>
      <c r="S14" s="20">
        <v>55</v>
      </c>
      <c r="T14" s="40">
        <f>E14*3.71</f>
        <v>4682.762</v>
      </c>
      <c r="U14" s="41">
        <f>T14*12</f>
        <v>56193.144</v>
      </c>
      <c r="V14" s="41">
        <f>U14*0.985</f>
        <v>55350.24684</v>
      </c>
      <c r="W14" s="42"/>
      <c r="X14" s="41">
        <f>SUM(V14:W14)</f>
        <v>55350.24684</v>
      </c>
    </row>
    <row r="15" spans="1:24" s="8" customFormat="1" ht="11.25">
      <c r="A15" s="19">
        <v>2</v>
      </c>
      <c r="B15" s="19" t="s">
        <v>34</v>
      </c>
      <c r="C15" s="20" t="s">
        <v>10</v>
      </c>
      <c r="D15" s="20">
        <v>1968</v>
      </c>
      <c r="E15" s="43">
        <v>615.1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  <c r="R15" s="20"/>
      <c r="S15" s="20">
        <f aca="true" t="shared" si="0" ref="S15:S20">SUM(F15:R15)</f>
        <v>0</v>
      </c>
      <c r="T15" s="40">
        <f>E15*3.19</f>
        <v>1962.169</v>
      </c>
      <c r="U15" s="41">
        <f aca="true" t="shared" si="1" ref="U15:U21">T15*12</f>
        <v>23546.028000000002</v>
      </c>
      <c r="V15" s="41">
        <f aca="true" t="shared" si="2" ref="V15:V21">U15*0.985</f>
        <v>23192.837580000003</v>
      </c>
      <c r="W15" s="42"/>
      <c r="X15" s="41">
        <f aca="true" t="shared" si="3" ref="X15:X21">SUM(V15:W15)</f>
        <v>23192.837580000003</v>
      </c>
    </row>
    <row r="16" spans="1:24" s="8" customFormat="1" ht="11.25">
      <c r="A16" s="19">
        <v>3</v>
      </c>
      <c r="B16" s="19" t="s">
        <v>34</v>
      </c>
      <c r="C16" s="20" t="s">
        <v>35</v>
      </c>
      <c r="D16" s="20">
        <v>1979</v>
      </c>
      <c r="E16" s="43">
        <v>943.3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1"/>
      <c r="R16" s="20"/>
      <c r="S16" s="20">
        <f t="shared" si="0"/>
        <v>0</v>
      </c>
      <c r="T16" s="40">
        <f>E16*3.36</f>
        <v>3169.488</v>
      </c>
      <c r="U16" s="41">
        <f t="shared" si="1"/>
        <v>38033.856</v>
      </c>
      <c r="V16" s="41">
        <f t="shared" si="2"/>
        <v>37463.34816</v>
      </c>
      <c r="W16" s="42"/>
      <c r="X16" s="41">
        <f t="shared" si="3"/>
        <v>37463.34816</v>
      </c>
    </row>
    <row r="17" spans="1:24" s="8" customFormat="1" ht="11.25">
      <c r="A17" s="19">
        <v>4</v>
      </c>
      <c r="B17" s="19" t="s">
        <v>34</v>
      </c>
      <c r="C17" s="20">
        <v>4</v>
      </c>
      <c r="D17" s="20">
        <v>1989</v>
      </c>
      <c r="E17" s="43">
        <v>1374.9</v>
      </c>
      <c r="F17" s="20">
        <v>56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1"/>
      <c r="R17" s="20"/>
      <c r="S17" s="20">
        <f t="shared" si="0"/>
        <v>56</v>
      </c>
      <c r="T17" s="40">
        <f>E17*3.46</f>
        <v>4757.154</v>
      </c>
      <c r="U17" s="41">
        <f t="shared" si="1"/>
        <v>57085.848000000005</v>
      </c>
      <c r="V17" s="41">
        <f t="shared" si="2"/>
        <v>56229.560280000005</v>
      </c>
      <c r="W17" s="42"/>
      <c r="X17" s="41">
        <f t="shared" si="3"/>
        <v>56229.560280000005</v>
      </c>
    </row>
    <row r="18" spans="1:24" s="8" customFormat="1" ht="11.25">
      <c r="A18" s="19">
        <v>5</v>
      </c>
      <c r="B18" s="19" t="s">
        <v>34</v>
      </c>
      <c r="C18" s="20">
        <v>8</v>
      </c>
      <c r="D18" s="20">
        <v>1968</v>
      </c>
      <c r="E18" s="43">
        <v>1245.5</v>
      </c>
      <c r="F18" s="20">
        <v>50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1"/>
      <c r="R18" s="20"/>
      <c r="S18" s="20">
        <f t="shared" si="0"/>
        <v>50</v>
      </c>
      <c r="T18" s="40">
        <f>E18*3.41</f>
        <v>4247.155</v>
      </c>
      <c r="U18" s="41">
        <f t="shared" si="1"/>
        <v>50965.86</v>
      </c>
      <c r="V18" s="41">
        <f t="shared" si="2"/>
        <v>50201.3721</v>
      </c>
      <c r="W18" s="42"/>
      <c r="X18" s="41">
        <f t="shared" si="3"/>
        <v>50201.3721</v>
      </c>
    </row>
    <row r="19" spans="1:24" s="8" customFormat="1" ht="11.25">
      <c r="A19" s="19">
        <v>6</v>
      </c>
      <c r="B19" s="19" t="s">
        <v>36</v>
      </c>
      <c r="C19" s="20">
        <v>9</v>
      </c>
      <c r="D19" s="20">
        <v>1992</v>
      </c>
      <c r="E19" s="43">
        <v>1941.6</v>
      </c>
      <c r="F19" s="20"/>
      <c r="G19" s="20"/>
      <c r="H19" s="20">
        <v>40</v>
      </c>
      <c r="I19" s="20">
        <v>28</v>
      </c>
      <c r="J19" s="20"/>
      <c r="K19" s="20"/>
      <c r="L19" s="20"/>
      <c r="M19" s="20"/>
      <c r="N19" s="20"/>
      <c r="O19" s="20"/>
      <c r="P19" s="20"/>
      <c r="Q19" s="21"/>
      <c r="R19" s="20"/>
      <c r="S19" s="20">
        <f t="shared" si="0"/>
        <v>68</v>
      </c>
      <c r="T19" s="40">
        <f>E19*2.98</f>
        <v>5785.968</v>
      </c>
      <c r="U19" s="41">
        <f t="shared" si="1"/>
        <v>69431.616</v>
      </c>
      <c r="V19" s="41">
        <f t="shared" si="2"/>
        <v>68390.14176</v>
      </c>
      <c r="W19" s="42"/>
      <c r="X19" s="41">
        <f t="shared" si="3"/>
        <v>68390.14176</v>
      </c>
    </row>
    <row r="20" spans="1:24" s="8" customFormat="1" ht="11.25">
      <c r="A20" s="19"/>
      <c r="B20" s="19"/>
      <c r="C20" s="20"/>
      <c r="D20" s="20"/>
      <c r="E20" s="21"/>
      <c r="F20" s="20"/>
      <c r="G20" s="20"/>
      <c r="H20" s="25"/>
      <c r="I20" s="20"/>
      <c r="J20" s="20"/>
      <c r="K20" s="20"/>
      <c r="L20" s="20"/>
      <c r="M20" s="20"/>
      <c r="N20" s="20"/>
      <c r="O20" s="20"/>
      <c r="P20" s="20"/>
      <c r="Q20" s="21"/>
      <c r="R20" s="20"/>
      <c r="S20" s="20">
        <f t="shared" si="0"/>
        <v>0</v>
      </c>
      <c r="T20" s="40">
        <f>E20*5</f>
        <v>0</v>
      </c>
      <c r="U20" s="40">
        <f t="shared" si="1"/>
        <v>0</v>
      </c>
      <c r="V20" s="41">
        <f t="shared" si="2"/>
        <v>0</v>
      </c>
      <c r="W20" s="42"/>
      <c r="X20" s="41">
        <f t="shared" si="3"/>
        <v>0</v>
      </c>
    </row>
    <row r="21" spans="1:24" s="36" customFormat="1" ht="10.5">
      <c r="A21" s="32"/>
      <c r="B21" s="33" t="s">
        <v>27</v>
      </c>
      <c r="C21" s="33"/>
      <c r="D21" s="33"/>
      <c r="E21" s="34">
        <f>SUM(E14:E19)</f>
        <v>7382.6</v>
      </c>
      <c r="F21" s="33">
        <f>SUM(F14:F19)</f>
        <v>161</v>
      </c>
      <c r="G21" s="33"/>
      <c r="H21" s="33">
        <v>40</v>
      </c>
      <c r="I21" s="33">
        <v>28</v>
      </c>
      <c r="J21" s="33"/>
      <c r="K21" s="33"/>
      <c r="L21" s="33"/>
      <c r="M21" s="33"/>
      <c r="N21" s="33"/>
      <c r="O21" s="33"/>
      <c r="P21" s="33"/>
      <c r="Q21" s="34"/>
      <c r="R21" s="33"/>
      <c r="S21" s="18">
        <f>SUM(S14:S19)</f>
        <v>229</v>
      </c>
      <c r="T21" s="37">
        <f>E21*5</f>
        <v>36913</v>
      </c>
      <c r="U21" s="37">
        <f t="shared" si="1"/>
        <v>442956</v>
      </c>
      <c r="V21" s="38">
        <f t="shared" si="2"/>
        <v>436311.66</v>
      </c>
      <c r="W21" s="39"/>
      <c r="X21" s="38">
        <f t="shared" si="3"/>
        <v>436311.66</v>
      </c>
    </row>
    <row r="22" spans="1:24" s="8" customFormat="1" ht="11.25">
      <c r="A22" s="26"/>
      <c r="B22" s="19"/>
      <c r="C22" s="20"/>
      <c r="D22" s="20"/>
      <c r="E22" s="21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1"/>
      <c r="R22" s="20"/>
      <c r="S22" s="24"/>
      <c r="T22" s="22"/>
      <c r="U22" s="22"/>
      <c r="V22" s="31"/>
      <c r="W22" s="23"/>
      <c r="X22" s="31"/>
    </row>
    <row r="23" spans="1:24" s="8" customFormat="1" ht="11.25">
      <c r="A23" s="26"/>
      <c r="B23" s="19"/>
      <c r="C23" s="20"/>
      <c r="D23" s="20"/>
      <c r="E23" s="21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/>
      <c r="R23" s="20"/>
      <c r="S23" s="21"/>
      <c r="T23" s="22"/>
      <c r="U23" s="22"/>
      <c r="V23" s="31"/>
      <c r="W23" s="23"/>
      <c r="X23" s="31"/>
    </row>
    <row r="24" spans="1:24" s="28" customFormat="1" ht="11.25">
      <c r="A24" s="26"/>
      <c r="B24" s="19"/>
      <c r="C24" s="20"/>
      <c r="D24" s="20"/>
      <c r="E24" s="21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1"/>
      <c r="R24" s="20"/>
      <c r="S24" s="21"/>
      <c r="T24" s="22"/>
      <c r="U24" s="22"/>
      <c r="V24" s="31"/>
      <c r="W24" s="27"/>
      <c r="X24" s="31"/>
    </row>
    <row r="25" spans="1:24" s="28" customFormat="1" ht="11.25">
      <c r="A25" s="22"/>
      <c r="B25" s="19"/>
      <c r="C25" s="20"/>
      <c r="D25" s="29"/>
      <c r="E25" s="30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29"/>
      <c r="S25" s="20"/>
      <c r="T25" s="22"/>
      <c r="U25" s="22"/>
      <c r="V25" s="31"/>
      <c r="W25" s="27"/>
      <c r="X25" s="31"/>
    </row>
    <row r="27" spans="2:10" ht="15">
      <c r="B27" s="54" t="s">
        <v>37</v>
      </c>
      <c r="C27" s="54"/>
      <c r="D27" s="54"/>
      <c r="E27" s="54"/>
      <c r="F27" s="54"/>
      <c r="G27" s="54"/>
      <c r="H27" s="54"/>
      <c r="I27" s="54"/>
      <c r="J27" s="54"/>
    </row>
  </sheetData>
  <mergeCells count="19">
    <mergeCell ref="B27:J27"/>
    <mergeCell ref="X10:X12"/>
    <mergeCell ref="F11:F12"/>
    <mergeCell ref="G11:G12"/>
    <mergeCell ref="H11:K11"/>
    <mergeCell ref="L11:M11"/>
    <mergeCell ref="N11:P11"/>
    <mergeCell ref="T10:T12"/>
    <mergeCell ref="U10:U12"/>
    <mergeCell ref="V10:V12"/>
    <mergeCell ref="W10:W12"/>
    <mergeCell ref="J7:P7"/>
    <mergeCell ref="G8:S8"/>
    <mergeCell ref="A10:A12"/>
    <mergeCell ref="B10:B12"/>
    <mergeCell ref="C10:C12"/>
    <mergeCell ref="D10:D12"/>
    <mergeCell ref="E10:E12"/>
    <mergeCell ref="F10:R10"/>
  </mergeCells>
  <printOptions/>
  <pageMargins left="0.3937007874015748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workbookViewId="0" topLeftCell="B1">
      <selection activeCell="R24" sqref="R24"/>
    </sheetView>
  </sheetViews>
  <sheetFormatPr defaultColWidth="9.140625" defaultRowHeight="15"/>
  <cols>
    <col min="1" max="1" width="5.57421875" style="0" customWidth="1"/>
    <col min="3" max="3" width="4.421875" style="0" customWidth="1"/>
    <col min="4" max="4" width="5.421875" style="0" customWidth="1"/>
    <col min="5" max="5" width="6.7109375" style="0" customWidth="1"/>
    <col min="6" max="6" width="4.7109375" style="0" customWidth="1"/>
    <col min="7" max="7" width="4.140625" style="0" customWidth="1"/>
    <col min="8" max="8" width="5.140625" style="0" customWidth="1"/>
    <col min="9" max="9" width="4.8515625" style="0" customWidth="1"/>
    <col min="10" max="10" width="4.28125" style="0" customWidth="1"/>
    <col min="11" max="11" width="4.57421875" style="0" customWidth="1"/>
    <col min="12" max="12" width="4.421875" style="0" customWidth="1"/>
    <col min="13" max="13" width="5.140625" style="0" customWidth="1"/>
    <col min="14" max="14" width="4.57421875" style="0" customWidth="1"/>
    <col min="15" max="15" width="5.421875" style="0" customWidth="1"/>
    <col min="16" max="16" width="4.7109375" style="0" customWidth="1"/>
    <col min="17" max="18" width="4.140625" style="0" customWidth="1"/>
    <col min="19" max="19" width="7.140625" style="0" customWidth="1"/>
    <col min="20" max="21" width="7.421875" style="0" customWidth="1"/>
    <col min="22" max="22" width="8.57421875" style="0" customWidth="1"/>
    <col min="23" max="23" width="9.7109375" style="0" customWidth="1"/>
  </cols>
  <sheetData>
    <row r="1" spans="1:19" s="1" customFormat="1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4"/>
      <c r="S1" s="4"/>
    </row>
    <row r="2" spans="1:19" s="1" customFormat="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5" t="s">
        <v>32</v>
      </c>
      <c r="S2" s="5"/>
    </row>
    <row r="3" spans="1:19" s="1" customFormat="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5" t="s">
        <v>33</v>
      </c>
      <c r="S3" s="5"/>
    </row>
    <row r="4" spans="1:19" s="8" customFormat="1" ht="11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 t="s">
        <v>28</v>
      </c>
      <c r="S4" s="7"/>
    </row>
    <row r="5" spans="1:19" s="8" customFormat="1" ht="11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s="8" customFormat="1" ht="11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s="8" customFormat="1" ht="15">
      <c r="A7" s="6"/>
      <c r="B7" s="6"/>
      <c r="C7" s="6"/>
      <c r="D7" s="6"/>
      <c r="E7" s="6"/>
      <c r="F7" s="6"/>
      <c r="G7" s="6"/>
      <c r="H7" s="6"/>
      <c r="I7" s="6"/>
      <c r="J7" s="53" t="s">
        <v>39</v>
      </c>
      <c r="K7" s="54"/>
      <c r="L7" s="54"/>
      <c r="M7" s="54"/>
      <c r="N7" s="54"/>
      <c r="O7" s="54"/>
      <c r="P7" s="54"/>
      <c r="Q7" s="9"/>
      <c r="R7" s="10"/>
      <c r="S7" s="10"/>
    </row>
    <row r="8" spans="1:19" s="8" customFormat="1" ht="11.25">
      <c r="A8" s="6"/>
      <c r="B8" s="6"/>
      <c r="C8" s="6"/>
      <c r="D8" s="6"/>
      <c r="E8" s="6"/>
      <c r="F8" s="6"/>
      <c r="G8" s="49" t="s">
        <v>31</v>
      </c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</row>
    <row r="9" spans="1:19" s="8" customFormat="1" ht="11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24" s="14" customFormat="1" ht="29.25" customHeight="1">
      <c r="A10" s="44" t="s">
        <v>0</v>
      </c>
      <c r="B10" s="44" t="s">
        <v>2</v>
      </c>
      <c r="C10" s="44" t="s">
        <v>1</v>
      </c>
      <c r="D10" s="44" t="s">
        <v>3</v>
      </c>
      <c r="E10" s="44" t="s">
        <v>4</v>
      </c>
      <c r="F10" s="44" t="s">
        <v>5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12"/>
      <c r="T10" s="50" t="s">
        <v>12</v>
      </c>
      <c r="U10" s="50" t="s">
        <v>13</v>
      </c>
      <c r="V10" s="45" t="s">
        <v>14</v>
      </c>
      <c r="W10" s="50" t="s">
        <v>29</v>
      </c>
      <c r="X10" s="46" t="s">
        <v>30</v>
      </c>
    </row>
    <row r="11" spans="1:24" s="8" customFormat="1" ht="15" customHeight="1">
      <c r="A11" s="45"/>
      <c r="B11" s="45"/>
      <c r="C11" s="45"/>
      <c r="D11" s="45"/>
      <c r="E11" s="45"/>
      <c r="F11" s="55" t="s">
        <v>16</v>
      </c>
      <c r="G11" s="55" t="s">
        <v>15</v>
      </c>
      <c r="H11" s="45" t="s">
        <v>6</v>
      </c>
      <c r="I11" s="45"/>
      <c r="J11" s="45"/>
      <c r="K11" s="45"/>
      <c r="L11" s="45" t="s">
        <v>7</v>
      </c>
      <c r="M11" s="45"/>
      <c r="N11" s="45" t="s">
        <v>8</v>
      </c>
      <c r="O11" s="45"/>
      <c r="P11" s="45"/>
      <c r="Q11" s="13" t="s">
        <v>11</v>
      </c>
      <c r="R11" s="15" t="s">
        <v>9</v>
      </c>
      <c r="S11" s="15"/>
      <c r="T11" s="52"/>
      <c r="U11" s="52"/>
      <c r="V11" s="52"/>
      <c r="W11" s="51"/>
      <c r="X11" s="47"/>
    </row>
    <row r="12" spans="1:24" s="8" customFormat="1" ht="86.25" customHeight="1">
      <c r="A12" s="45"/>
      <c r="B12" s="45"/>
      <c r="C12" s="45"/>
      <c r="D12" s="45"/>
      <c r="E12" s="45"/>
      <c r="F12" s="56"/>
      <c r="G12" s="56"/>
      <c r="H12" s="16" t="s">
        <v>17</v>
      </c>
      <c r="I12" s="16" t="s">
        <v>18</v>
      </c>
      <c r="J12" s="16" t="s">
        <v>19</v>
      </c>
      <c r="K12" s="16" t="s">
        <v>20</v>
      </c>
      <c r="L12" s="16" t="s">
        <v>21</v>
      </c>
      <c r="M12" s="16" t="s">
        <v>22</v>
      </c>
      <c r="N12" s="16" t="s">
        <v>23</v>
      </c>
      <c r="O12" s="16" t="s">
        <v>24</v>
      </c>
      <c r="P12" s="16" t="s">
        <v>25</v>
      </c>
      <c r="Q12" s="16" t="s">
        <v>26</v>
      </c>
      <c r="R12" s="17"/>
      <c r="S12" s="17" t="s">
        <v>27</v>
      </c>
      <c r="T12" s="52"/>
      <c r="U12" s="52"/>
      <c r="V12" s="52"/>
      <c r="W12" s="51"/>
      <c r="X12" s="48"/>
    </row>
    <row r="13" spans="1:24" s="8" customFormat="1" ht="11.25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  <c r="K13" s="18">
        <v>11</v>
      </c>
      <c r="L13" s="18">
        <v>12</v>
      </c>
      <c r="M13" s="18">
        <v>13</v>
      </c>
      <c r="N13" s="18">
        <v>14</v>
      </c>
      <c r="O13" s="18">
        <v>15</v>
      </c>
      <c r="P13" s="18">
        <v>16</v>
      </c>
      <c r="Q13" s="18">
        <v>17</v>
      </c>
      <c r="R13" s="18">
        <v>18</v>
      </c>
      <c r="S13" s="18"/>
      <c r="T13" s="18">
        <v>19</v>
      </c>
      <c r="U13" s="18">
        <v>20</v>
      </c>
      <c r="V13" s="18">
        <v>21</v>
      </c>
      <c r="W13" s="18">
        <v>22</v>
      </c>
      <c r="X13" s="22"/>
    </row>
    <row r="14" spans="1:24" s="8" customFormat="1" ht="11.25">
      <c r="A14" s="19">
        <v>1</v>
      </c>
      <c r="B14" s="19" t="s">
        <v>34</v>
      </c>
      <c r="C14" s="20">
        <v>2</v>
      </c>
      <c r="D14" s="20">
        <v>1968</v>
      </c>
      <c r="E14" s="21">
        <v>991.7</v>
      </c>
      <c r="F14" s="20">
        <v>60</v>
      </c>
      <c r="G14" s="20"/>
      <c r="H14" s="20"/>
      <c r="I14" s="20"/>
      <c r="J14" s="20"/>
      <c r="K14" s="20"/>
      <c r="L14" s="20"/>
      <c r="M14" s="20">
        <v>24</v>
      </c>
      <c r="N14" s="20"/>
      <c r="O14" s="20"/>
      <c r="P14" s="20"/>
      <c r="Q14" s="21"/>
      <c r="R14" s="20"/>
      <c r="S14" s="20">
        <f>SUM(F14:R14)</f>
        <v>84</v>
      </c>
      <c r="T14" s="40">
        <f>E14*5</f>
        <v>4958.5</v>
      </c>
      <c r="U14" s="40">
        <f>T14*12</f>
        <v>59502</v>
      </c>
      <c r="V14" s="41">
        <f>U14*0.985</f>
        <v>58609.47</v>
      </c>
      <c r="W14" s="42">
        <v>25974.1</v>
      </c>
      <c r="X14" s="41">
        <f>SUM(V14:W14)</f>
        <v>84583.57</v>
      </c>
    </row>
    <row r="15" spans="1:24" s="8" customFormat="1" ht="11.25">
      <c r="A15" s="19">
        <v>2</v>
      </c>
      <c r="B15" s="19" t="s">
        <v>34</v>
      </c>
      <c r="C15" s="20" t="s">
        <v>10</v>
      </c>
      <c r="D15" s="20">
        <v>1968</v>
      </c>
      <c r="E15" s="21">
        <v>555.8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  <c r="R15" s="20"/>
      <c r="S15" s="20">
        <f aca="true" t="shared" si="0" ref="S15:S20">SUM(F15:R15)</f>
        <v>0</v>
      </c>
      <c r="T15" s="40">
        <f aca="true" t="shared" si="1" ref="T15:T21">E15*5</f>
        <v>2779</v>
      </c>
      <c r="U15" s="40">
        <f aca="true" t="shared" si="2" ref="U15:U21">T15*12</f>
        <v>33348</v>
      </c>
      <c r="V15" s="41">
        <f aca="true" t="shared" si="3" ref="V15:V21">U15*0.985</f>
        <v>32847.78</v>
      </c>
      <c r="W15" s="42">
        <v>71234.81</v>
      </c>
      <c r="X15" s="41">
        <f aca="true" t="shared" si="4" ref="X15:X21">SUM(V15:W15)</f>
        <v>104082.59</v>
      </c>
    </row>
    <row r="16" spans="1:24" s="8" customFormat="1" ht="11.25">
      <c r="A16" s="19">
        <v>3</v>
      </c>
      <c r="B16" s="19" t="s">
        <v>34</v>
      </c>
      <c r="C16" s="20" t="s">
        <v>35</v>
      </c>
      <c r="D16" s="20">
        <v>1979</v>
      </c>
      <c r="E16" s="21">
        <v>749</v>
      </c>
      <c r="F16" s="20"/>
      <c r="G16" s="20">
        <v>130</v>
      </c>
      <c r="H16" s="20"/>
      <c r="I16" s="20"/>
      <c r="J16" s="20"/>
      <c r="K16" s="20"/>
      <c r="L16" s="20"/>
      <c r="M16" s="20"/>
      <c r="N16" s="20"/>
      <c r="O16" s="20"/>
      <c r="P16" s="20"/>
      <c r="Q16" s="21"/>
      <c r="R16" s="20"/>
      <c r="S16" s="20">
        <f t="shared" si="0"/>
        <v>130</v>
      </c>
      <c r="T16" s="40">
        <f t="shared" si="1"/>
        <v>3745</v>
      </c>
      <c r="U16" s="40">
        <f t="shared" si="2"/>
        <v>44940</v>
      </c>
      <c r="V16" s="41">
        <f t="shared" si="3"/>
        <v>44265.9</v>
      </c>
      <c r="W16" s="42">
        <v>86203.31</v>
      </c>
      <c r="X16" s="41">
        <f t="shared" si="4"/>
        <v>130469.20999999999</v>
      </c>
    </row>
    <row r="17" spans="1:24" s="8" customFormat="1" ht="11.25">
      <c r="A17" s="19">
        <v>4</v>
      </c>
      <c r="B17" s="19" t="s">
        <v>34</v>
      </c>
      <c r="C17" s="20">
        <v>4</v>
      </c>
      <c r="D17" s="20">
        <v>1989</v>
      </c>
      <c r="E17" s="21">
        <v>1229</v>
      </c>
      <c r="F17" s="20">
        <v>100</v>
      </c>
      <c r="G17" s="20"/>
      <c r="H17" s="20">
        <v>60</v>
      </c>
      <c r="I17" s="20">
        <v>20</v>
      </c>
      <c r="J17" s="20"/>
      <c r="K17" s="20">
        <v>12</v>
      </c>
      <c r="L17" s="20"/>
      <c r="M17" s="20"/>
      <c r="N17" s="20"/>
      <c r="O17" s="20"/>
      <c r="P17" s="20"/>
      <c r="Q17" s="21"/>
      <c r="R17" s="20"/>
      <c r="S17" s="20">
        <f t="shared" si="0"/>
        <v>192</v>
      </c>
      <c r="T17" s="40">
        <f t="shared" si="1"/>
        <v>6145</v>
      </c>
      <c r="U17" s="40">
        <f t="shared" si="2"/>
        <v>73740</v>
      </c>
      <c r="V17" s="41">
        <f t="shared" si="3"/>
        <v>72633.9</v>
      </c>
      <c r="W17" s="42">
        <v>120027.21</v>
      </c>
      <c r="X17" s="41">
        <f t="shared" si="4"/>
        <v>192661.11</v>
      </c>
    </row>
    <row r="18" spans="1:24" s="8" customFormat="1" ht="11.25">
      <c r="A18" s="19">
        <v>5</v>
      </c>
      <c r="B18" s="19" t="s">
        <v>34</v>
      </c>
      <c r="C18" s="20">
        <v>8</v>
      </c>
      <c r="D18" s="20">
        <v>1968</v>
      </c>
      <c r="E18" s="21">
        <v>615.3</v>
      </c>
      <c r="F18" s="20"/>
      <c r="G18" s="20"/>
      <c r="H18" s="20">
        <v>20</v>
      </c>
      <c r="I18" s="20">
        <v>10</v>
      </c>
      <c r="J18" s="20"/>
      <c r="K18" s="20"/>
      <c r="L18" s="20"/>
      <c r="M18" s="20"/>
      <c r="N18" s="20"/>
      <c r="O18" s="20"/>
      <c r="P18" s="20"/>
      <c r="Q18" s="21">
        <v>13</v>
      </c>
      <c r="R18" s="20"/>
      <c r="S18" s="20">
        <f t="shared" si="0"/>
        <v>43</v>
      </c>
      <c r="T18" s="40">
        <f t="shared" si="1"/>
        <v>3076.5</v>
      </c>
      <c r="U18" s="40">
        <f t="shared" si="2"/>
        <v>36918</v>
      </c>
      <c r="V18" s="41">
        <f t="shared" si="3"/>
        <v>36364.229999999996</v>
      </c>
      <c r="W18" s="42">
        <v>10000</v>
      </c>
      <c r="X18" s="41">
        <f t="shared" si="4"/>
        <v>46364.229999999996</v>
      </c>
    </row>
    <row r="19" spans="1:24" s="8" customFormat="1" ht="11.25">
      <c r="A19" s="19">
        <v>6</v>
      </c>
      <c r="B19" s="19" t="s">
        <v>36</v>
      </c>
      <c r="C19" s="20">
        <v>9</v>
      </c>
      <c r="D19" s="20">
        <v>1992</v>
      </c>
      <c r="E19" s="21">
        <v>1029.9</v>
      </c>
      <c r="F19" s="20">
        <v>50</v>
      </c>
      <c r="G19" s="20"/>
      <c r="H19" s="20"/>
      <c r="I19" s="20"/>
      <c r="J19" s="20"/>
      <c r="K19" s="20"/>
      <c r="L19" s="20"/>
      <c r="M19" s="20">
        <v>21</v>
      </c>
      <c r="N19" s="20"/>
      <c r="O19" s="20"/>
      <c r="P19" s="20"/>
      <c r="Q19" s="21"/>
      <c r="R19" s="20"/>
      <c r="S19" s="20">
        <f t="shared" si="0"/>
        <v>71</v>
      </c>
      <c r="T19" s="40">
        <f t="shared" si="1"/>
        <v>5149.5</v>
      </c>
      <c r="U19" s="40">
        <f t="shared" si="2"/>
        <v>61794</v>
      </c>
      <c r="V19" s="41">
        <f t="shared" si="3"/>
        <v>60867.09</v>
      </c>
      <c r="W19" s="42">
        <v>10167.04</v>
      </c>
      <c r="X19" s="41">
        <f t="shared" si="4"/>
        <v>71034.13</v>
      </c>
    </row>
    <row r="20" spans="1:24" s="8" customFormat="1" ht="11.25">
      <c r="A20" s="19"/>
      <c r="B20" s="19"/>
      <c r="C20" s="20"/>
      <c r="D20" s="20"/>
      <c r="E20" s="21"/>
      <c r="F20" s="20"/>
      <c r="G20" s="20"/>
      <c r="H20" s="25"/>
      <c r="I20" s="20"/>
      <c r="J20" s="20"/>
      <c r="K20" s="20"/>
      <c r="L20" s="20"/>
      <c r="M20" s="20"/>
      <c r="N20" s="20"/>
      <c r="O20" s="20"/>
      <c r="P20" s="20"/>
      <c r="Q20" s="21"/>
      <c r="R20" s="20"/>
      <c r="S20" s="20">
        <f t="shared" si="0"/>
        <v>0</v>
      </c>
      <c r="T20" s="40">
        <f t="shared" si="1"/>
        <v>0</v>
      </c>
      <c r="U20" s="40">
        <f t="shared" si="2"/>
        <v>0</v>
      </c>
      <c r="V20" s="41">
        <f t="shared" si="3"/>
        <v>0</v>
      </c>
      <c r="W20" s="42"/>
      <c r="X20" s="41">
        <f t="shared" si="4"/>
        <v>0</v>
      </c>
    </row>
    <row r="21" spans="1:24" s="36" customFormat="1" ht="10.5">
      <c r="A21" s="32"/>
      <c r="B21" s="33" t="s">
        <v>27</v>
      </c>
      <c r="C21" s="33"/>
      <c r="D21" s="33"/>
      <c r="E21" s="34">
        <f>SUM(E14:E19)</f>
        <v>5170.700000000001</v>
      </c>
      <c r="F21" s="33">
        <v>210</v>
      </c>
      <c r="G21" s="33">
        <v>130</v>
      </c>
      <c r="H21" s="33">
        <v>80</v>
      </c>
      <c r="I21" s="33">
        <v>30</v>
      </c>
      <c r="J21" s="33"/>
      <c r="K21" s="33">
        <v>12</v>
      </c>
      <c r="L21" s="33"/>
      <c r="M21" s="33">
        <v>45</v>
      </c>
      <c r="N21" s="33"/>
      <c r="O21" s="33"/>
      <c r="P21" s="33"/>
      <c r="Q21" s="34">
        <v>13</v>
      </c>
      <c r="R21" s="33"/>
      <c r="S21" s="35">
        <f>SUM(S14:S19)</f>
        <v>520</v>
      </c>
      <c r="T21" s="37">
        <f t="shared" si="1"/>
        <v>25853.500000000004</v>
      </c>
      <c r="U21" s="37">
        <f t="shared" si="2"/>
        <v>310242.00000000006</v>
      </c>
      <c r="V21" s="38">
        <f t="shared" si="3"/>
        <v>305588.37000000005</v>
      </c>
      <c r="W21" s="39">
        <f>SUM(W14:W19)</f>
        <v>323606.47</v>
      </c>
      <c r="X21" s="38">
        <f t="shared" si="4"/>
        <v>629194.8400000001</v>
      </c>
    </row>
    <row r="22" spans="1:24" s="8" customFormat="1" ht="11.25">
      <c r="A22" s="26"/>
      <c r="B22" s="19"/>
      <c r="C22" s="20"/>
      <c r="D22" s="20"/>
      <c r="E22" s="21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1"/>
      <c r="R22" s="20"/>
      <c r="S22" s="24"/>
      <c r="T22" s="22"/>
      <c r="U22" s="22"/>
      <c r="V22" s="31"/>
      <c r="W22" s="23"/>
      <c r="X22" s="31"/>
    </row>
    <row r="23" spans="1:24" s="8" customFormat="1" ht="11.25">
      <c r="A23" s="26"/>
      <c r="B23" s="19"/>
      <c r="C23" s="20"/>
      <c r="D23" s="20"/>
      <c r="E23" s="21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/>
      <c r="R23" s="20"/>
      <c r="S23" s="21"/>
      <c r="T23" s="22"/>
      <c r="U23" s="22"/>
      <c r="V23" s="31"/>
      <c r="W23" s="23"/>
      <c r="X23" s="31"/>
    </row>
    <row r="24" spans="1:24" s="28" customFormat="1" ht="11.25">
      <c r="A24" s="26"/>
      <c r="B24" s="19"/>
      <c r="C24" s="20"/>
      <c r="D24" s="20"/>
      <c r="E24" s="21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1"/>
      <c r="R24" s="20"/>
      <c r="S24" s="21"/>
      <c r="T24" s="22"/>
      <c r="U24" s="22"/>
      <c r="V24" s="31"/>
      <c r="W24" s="27"/>
      <c r="X24" s="31"/>
    </row>
    <row r="25" spans="1:24" s="28" customFormat="1" ht="11.25">
      <c r="A25" s="22"/>
      <c r="B25" s="19"/>
      <c r="C25" s="20"/>
      <c r="D25" s="29"/>
      <c r="E25" s="30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29"/>
      <c r="S25" s="20"/>
      <c r="T25" s="22"/>
      <c r="U25" s="22"/>
      <c r="V25" s="31"/>
      <c r="W25" s="27"/>
      <c r="X25" s="31"/>
    </row>
    <row r="27" spans="2:10" ht="15">
      <c r="B27" s="54" t="s">
        <v>37</v>
      </c>
      <c r="C27" s="54"/>
      <c r="D27" s="54"/>
      <c r="E27" s="54"/>
      <c r="F27" s="54"/>
      <c r="G27" s="54"/>
      <c r="H27" s="54"/>
      <c r="I27" s="54"/>
      <c r="J27" s="54"/>
    </row>
  </sheetData>
  <mergeCells count="19">
    <mergeCell ref="W10:W12"/>
    <mergeCell ref="J7:P7"/>
    <mergeCell ref="G8:S8"/>
    <mergeCell ref="A10:A12"/>
    <mergeCell ref="B10:B12"/>
    <mergeCell ref="C10:C12"/>
    <mergeCell ref="D10:D12"/>
    <mergeCell ref="E10:E12"/>
    <mergeCell ref="F10:R10"/>
    <mergeCell ref="B27:J27"/>
    <mergeCell ref="X10:X12"/>
    <mergeCell ref="F11:F12"/>
    <mergeCell ref="G11:G12"/>
    <mergeCell ref="H11:K11"/>
    <mergeCell ref="L11:M11"/>
    <mergeCell ref="N11:P11"/>
    <mergeCell ref="T10:T12"/>
    <mergeCell ref="U10:U12"/>
    <mergeCell ref="V10:V1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2011-04-11T07:22:15Z</cp:lastPrinted>
  <dcterms:created xsi:type="dcterms:W3CDTF">2006-09-28T05:33:49Z</dcterms:created>
  <dcterms:modified xsi:type="dcterms:W3CDTF">2011-04-11T07:24:26Z</dcterms:modified>
  <cp:category/>
  <cp:version/>
  <cp:contentType/>
  <cp:contentStatus/>
</cp:coreProperties>
</file>